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bian\Desktop\"/>
    </mc:Choice>
  </mc:AlternateContent>
  <bookViews>
    <workbookView xWindow="0" yWindow="0" windowWidth="25600" windowHeight="11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6" i="1"/>
  <c r="D21" i="1"/>
  <c r="D18" i="1"/>
  <c r="B7" i="1"/>
  <c r="B23" i="1" l="1"/>
  <c r="C23" i="1" s="1"/>
  <c r="B22" i="1"/>
  <c r="C22" i="1" s="1"/>
  <c r="D6" i="1"/>
  <c r="H22" i="1"/>
  <c r="H21" i="1"/>
  <c r="H20" i="1"/>
  <c r="H19" i="1"/>
  <c r="H18" i="1"/>
  <c r="C11" i="1"/>
  <c r="C12" i="1" l="1"/>
  <c r="C16" i="1" l="1"/>
  <c r="C21" i="1"/>
  <c r="C17" i="1"/>
  <c r="C18" i="1"/>
  <c r="C25" i="1" l="1"/>
  <c r="C26" i="1"/>
</calcChain>
</file>

<file path=xl/sharedStrings.xml><?xml version="1.0" encoding="utf-8"?>
<sst xmlns="http://schemas.openxmlformats.org/spreadsheetml/2006/main" count="19" uniqueCount="18">
  <si>
    <t>Tipo de cotizante</t>
  </si>
  <si>
    <t>Cuenta propia</t>
  </si>
  <si>
    <t>Contrato por prestación de servicios personales</t>
  </si>
  <si>
    <t>Independientes con contratos diferentes a prestación de servicios o rentistas de capital</t>
  </si>
  <si>
    <t>Empleado</t>
  </si>
  <si>
    <t>Ingresos mensuales</t>
  </si>
  <si>
    <t>IBC</t>
  </si>
  <si>
    <t>IBC bruto</t>
  </si>
  <si>
    <t>Aportes que debe realizar</t>
  </si>
  <si>
    <t>Seguridad social</t>
  </si>
  <si>
    <t>Salud</t>
  </si>
  <si>
    <t>Pensión</t>
  </si>
  <si>
    <t>ARL</t>
  </si>
  <si>
    <t>Tarifa de riesgo</t>
  </si>
  <si>
    <t>Aportes parafiscales</t>
  </si>
  <si>
    <t>Caja de compensación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</si>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</sst>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XDR&quot;* #,##0.00_-;\-&quot;XDR&quot;* #,##0.00_-;_-&quot;XDR&quot;* &quot;-&quot;??_-;_-@_-"/>
    <numFmt numFmtId="164" formatCode="_-[$$-240A]\ * #,##0_-;\-[$$-240A]\ * #,##0_-;_-[$$-240A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4" fontId="0" fillId="0" borderId="0" xfId="0" applyNumberFormat="1"/>
    <xf numFmtId="164" fontId="0" fillId="0" borderId="0" xfId="0" applyNumberFormat="1" applyAlignment="1">
      <alignment wrapText="1"/>
    </xf>
    <xf numFmtId="0" fontId="0" fillId="0" borderId="2" xfId="0" applyBorder="1"/>
    <xf numFmtId="0" fontId="0" fillId="0" borderId="3" xfId="0" applyBorder="1"/>
    <xf numFmtId="0" fontId="2" fillId="0" borderId="5" xfId="0" applyFont="1" applyBorder="1"/>
    <xf numFmtId="164" fontId="0" fillId="0" borderId="6" xfId="0" applyNumberFormat="1" applyBorder="1"/>
    <xf numFmtId="164" fontId="0" fillId="0" borderId="6" xfId="1" applyNumberFormat="1" applyFont="1" applyBorder="1"/>
    <xf numFmtId="0" fontId="2" fillId="0" borderId="7" xfId="0" applyFont="1" applyBorder="1"/>
    <xf numFmtId="164" fontId="0" fillId="0" borderId="8" xfId="0" applyNumberFormat="1" applyBorder="1"/>
    <xf numFmtId="0" fontId="7" fillId="4" borderId="9" xfId="0" applyFont="1" applyFill="1" applyBorder="1"/>
    <xf numFmtId="164" fontId="3" fillId="4" borderId="10" xfId="0" applyNumberFormat="1" applyFont="1" applyFill="1" applyBorder="1"/>
    <xf numFmtId="0" fontId="2" fillId="4" borderId="5" xfId="0" applyFont="1" applyFill="1" applyBorder="1"/>
    <xf numFmtId="164" fontId="0" fillId="4" borderId="6" xfId="0" applyNumberFormat="1" applyFill="1" applyBorder="1"/>
    <xf numFmtId="0" fontId="5" fillId="0" borderId="0" xfId="0" applyFont="1"/>
    <xf numFmtId="0" fontId="0" fillId="5" borderId="1" xfId="0" applyFill="1" applyBorder="1" applyAlignment="1">
      <alignment wrapText="1"/>
    </xf>
    <xf numFmtId="0" fontId="8" fillId="3" borderId="0" xfId="0" applyFont="1" applyFill="1" applyAlignment="1">
      <alignment horizontal="left" vertical="center"/>
    </xf>
    <xf numFmtId="164" fontId="0" fillId="5" borderId="10" xfId="0" applyNumberFormat="1" applyFill="1" applyBorder="1"/>
    <xf numFmtId="0" fontId="0" fillId="5" borderId="10" xfId="0" applyFill="1" applyBorder="1"/>
    <xf numFmtId="0" fontId="8" fillId="3" borderId="4" xfId="0" applyFont="1" applyFill="1" applyBorder="1" applyAlignment="1">
      <alignment horizontal="left" vertical="center"/>
    </xf>
    <xf numFmtId="164" fontId="2" fillId="5" borderId="12" xfId="0" applyNumberFormat="1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6" fillId="0" borderId="11" xfId="0" applyFont="1" applyBorder="1" applyAlignment="1">
      <alignment wrapText="1"/>
    </xf>
    <xf numFmtId="0" fontId="6" fillId="0" borderId="7" xfId="0" applyFont="1" applyBorder="1" applyAlignment="1">
      <alignment horizontal="left" wrapText="1"/>
    </xf>
    <xf numFmtId="0" fontId="4" fillId="3" borderId="0" xfId="0" applyFont="1" applyFill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5" fillId="0" borderId="0" xfId="0" applyFont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dianhoy.com/calculo-del-ibc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dianhoy.com/" TargetMode="Externa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583972</xdr:colOff>
      <xdr:row>0</xdr:row>
      <xdr:rowOff>0</xdr:rowOff>
    </xdr:from>
    <xdr:to>
      <xdr:col>2</xdr:col>
      <xdr:colOff>912811</xdr:colOff>
      <xdr:row>1</xdr:row>
      <xdr:rowOff>315837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901" y="0"/>
          <a:ext cx="1695223" cy="497266"/>
        </a:xfrm>
        <a:prstGeom prst="rect">
          <a:avLst/>
        </a:prstGeom>
      </xdr:spPr>
    </xdr:pic>
    <xdr:clientData/>
  </xdr:twoCellAnchor>
  <xdr:twoCellAnchor editAs="oneCell">
    <xdr:from>
      <xdr:col>3</xdr:col>
      <xdr:colOff>290726</xdr:colOff>
      <xdr:row>23</xdr:row>
      <xdr:rowOff>96384</xdr:rowOff>
    </xdr:from>
    <xdr:to>
      <xdr:col>3</xdr:col>
      <xdr:colOff>1683061</xdr:colOff>
      <xdr:row>26</xdr:row>
      <xdr:rowOff>85045</xdr:rowOff>
    </xdr:to>
    <xdr:pic>
      <xdr:nvPicPr>
        <xdr:cNvPr id="3" name="Imagen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9208" y="4445000"/>
          <a:ext cx="1392335" cy="924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="112" zoomScaleNormal="112" workbookViewId="0">
      <selection activeCell="C6" sqref="C6"/>
    </sheetView>
  </sheetViews>
  <sheetFormatPr baseColWidth="10" defaultColWidth="0" defaultRowHeight="14.5" zeroHeight="1" x14ac:dyDescent="0.35"/>
  <cols>
    <col min="1" max="1" width="7.1796875" customWidth="1"/>
    <col min="2" max="2" width="19.54296875" bestFit="1" customWidth="1"/>
    <col min="3" max="3" width="22.81640625" customWidth="1"/>
    <col min="4" max="4" width="27.7265625" customWidth="1"/>
    <col min="5" max="5" width="1.81640625" hidden="1" customWidth="1"/>
    <col min="6" max="7" width="10.90625" hidden="1" customWidth="1"/>
    <col min="8" max="9" width="0" hidden="1" customWidth="1"/>
    <col min="10" max="16384" width="10.90625" hidden="1"/>
  </cols>
  <sheetData>
    <row r="1" spans="2:8" x14ac:dyDescent="0.35">
      <c r="B1" s="31"/>
      <c r="C1" s="31"/>
    </row>
    <row r="2" spans="2:8" ht="26.5" customHeight="1" x14ac:dyDescent="0.35">
      <c r="B2" s="31"/>
      <c r="C2" s="31"/>
    </row>
    <row r="3" spans="2:8" ht="15" thickBot="1" x14ac:dyDescent="0.4"/>
    <row r="4" spans="2:8" ht="16" thickBot="1" x14ac:dyDescent="0.4">
      <c r="B4" s="17" t="s">
        <v>0</v>
      </c>
      <c r="C4" s="16" t="s">
        <v>1</v>
      </c>
      <c r="H4" t="s">
        <v>1</v>
      </c>
    </row>
    <row r="5" spans="2:8" ht="15" thickBot="1" x14ac:dyDescent="0.4">
      <c r="C5" s="2"/>
      <c r="H5" t="s">
        <v>2</v>
      </c>
    </row>
    <row r="6" spans="2:8" ht="29.5" thickBot="1" x14ac:dyDescent="0.4">
      <c r="B6" s="20" t="s">
        <v>5</v>
      </c>
      <c r="C6" s="18"/>
      <c r="D6" s="32" t="str">
        <f>IF(C4=H7,"No inlcuya el axuilio de transporte","")</f>
        <v/>
      </c>
      <c r="H6" t="s">
        <v>3</v>
      </c>
    </row>
    <row r="7" spans="2:8" ht="16" thickBot="1" x14ac:dyDescent="0.4">
      <c r="B7" s="20" t="str">
        <f>IF(C4=H7,"","Costos relacionados")</f>
        <v>Costos relacionados</v>
      </c>
      <c r="C7" s="18"/>
      <c r="H7" t="s">
        <v>4</v>
      </c>
    </row>
    <row r="8" spans="2:8" ht="16" thickBot="1" x14ac:dyDescent="0.4">
      <c r="B8" s="20" t="s">
        <v>13</v>
      </c>
      <c r="C8" s="19">
        <v>0</v>
      </c>
    </row>
    <row r="9" spans="2:8" ht="15" thickBot="1" x14ac:dyDescent="0.4">
      <c r="B9" s="3"/>
    </row>
    <row r="10" spans="2:8" ht="13.5" hidden="1" customHeight="1" x14ac:dyDescent="0.35">
      <c r="C10" s="2"/>
    </row>
    <row r="11" spans="2:8" hidden="1" x14ac:dyDescent="0.35">
      <c r="B11" s="1" t="s">
        <v>7</v>
      </c>
      <c r="C11" s="2">
        <f>IF(C4=H7,C6,(C6-C7)*0.4)</f>
        <v>0</v>
      </c>
    </row>
    <row r="12" spans="2:8" ht="16" thickBot="1" x14ac:dyDescent="0.4">
      <c r="B12" s="11" t="s">
        <v>6</v>
      </c>
      <c r="C12" s="12" t="str">
        <f>IF(C6="","",IF(C11&lt;877802,877802,C11))</f>
        <v/>
      </c>
    </row>
    <row r="13" spans="2:8" x14ac:dyDescent="0.35">
      <c r="C13" s="2"/>
    </row>
    <row r="14" spans="2:8" ht="21.5" thickBot="1" x14ac:dyDescent="0.55000000000000004">
      <c r="B14" s="26" t="s">
        <v>8</v>
      </c>
      <c r="C14" s="26"/>
    </row>
    <row r="15" spans="2:8" ht="15.5" x14ac:dyDescent="0.35">
      <c r="B15" s="27" t="s">
        <v>9</v>
      </c>
      <c r="C15" s="28"/>
    </row>
    <row r="16" spans="2:8" x14ac:dyDescent="0.35">
      <c r="B16" s="6" t="s">
        <v>10</v>
      </c>
      <c r="C16" s="7" t="str">
        <f>IFERROR(C12*0.125,"")</f>
        <v/>
      </c>
    </row>
    <row r="17" spans="2:9" x14ac:dyDescent="0.35">
      <c r="B17" s="13" t="s">
        <v>11</v>
      </c>
      <c r="C17" s="14" t="str">
        <f>IFERROR(C12*0.16,"")</f>
        <v/>
      </c>
      <c r="H17">
        <v>0</v>
      </c>
    </row>
    <row r="18" spans="2:9" x14ac:dyDescent="0.35">
      <c r="B18" s="6" t="s">
        <v>12</v>
      </c>
      <c r="C18" s="7" t="str">
        <f>IFERROR(C12*C8,"")</f>
        <v/>
      </c>
      <c r="D18" s="15" t="str">
        <f>IF(C4=H7,"","El pago es voluntario")</f>
        <v>El pago es voluntario</v>
      </c>
      <c r="E18" s="23"/>
      <c r="H18">
        <f>0.522/100</f>
        <v>5.2199999999999998E-3</v>
      </c>
      <c r="I18" t="s">
        <v>16</v>
      </c>
    </row>
    <row r="19" spans="2:9" ht="9" customHeight="1" x14ac:dyDescent="0.35">
      <c r="B19" s="4"/>
      <c r="C19" s="5"/>
      <c r="E19" s="23"/>
      <c r="H19">
        <f>1.044/100</f>
        <v>1.044E-2</v>
      </c>
      <c r="I19" t="s">
        <v>17</v>
      </c>
    </row>
    <row r="20" spans="2:9" ht="15.5" x14ac:dyDescent="0.35">
      <c r="B20" s="29" t="s">
        <v>14</v>
      </c>
      <c r="C20" s="30"/>
      <c r="E20" s="23"/>
      <c r="H20">
        <f>2.436/100</f>
        <v>2.436E-2</v>
      </c>
    </row>
    <row r="21" spans="2:9" x14ac:dyDescent="0.35">
      <c r="B21" s="6" t="s">
        <v>15</v>
      </c>
      <c r="C21" s="8" t="str">
        <f>IFERROR(IF(C4=H7,C12*0.04,C12*0.006),"")</f>
        <v/>
      </c>
      <c r="D21" s="15" t="str">
        <f>IF(C4=H7,"","El pago es voluntario")</f>
        <v>El pago es voluntario</v>
      </c>
      <c r="E21" s="23"/>
      <c r="H21">
        <f>4.35/100</f>
        <v>4.3499999999999997E-2</v>
      </c>
    </row>
    <row r="22" spans="2:9" x14ac:dyDescent="0.35">
      <c r="B22" s="13" t="str">
        <f>IF(C4=H7,"Sena","")</f>
        <v/>
      </c>
      <c r="C22" s="14" t="str">
        <f>IF(B22="","",C6*0.02)</f>
        <v/>
      </c>
      <c r="H22">
        <f>6.96/100</f>
        <v>6.9599999999999995E-2</v>
      </c>
    </row>
    <row r="23" spans="2:9" ht="15" thickBot="1" x14ac:dyDescent="0.4">
      <c r="B23" s="9" t="str">
        <f>IF(C4=H7,"ICBF","")</f>
        <v/>
      </c>
      <c r="C23" s="10" t="str">
        <f>IF(B23="","",C6*3%)</f>
        <v/>
      </c>
    </row>
    <row r="24" spans="2:9" ht="15" thickBot="1" x14ac:dyDescent="0.4"/>
    <row r="25" spans="2:9" ht="29" x14ac:dyDescent="0.35">
      <c r="B25" s="24" t="str">
        <f>IF(C4=H7,"Total a pagar","Total a pagar con pagos voluntarios")</f>
        <v>Total a pagar con pagos voluntarios</v>
      </c>
      <c r="C25" s="21" t="str">
        <f>IFERROR(IF(C4=H7,C16+C17+C18+C21+C22+C23,C16+C17+C18+C21),"")</f>
        <v/>
      </c>
    </row>
    <row r="26" spans="2:9" ht="29.5" thickBot="1" x14ac:dyDescent="0.4">
      <c r="B26" s="25" t="str">
        <f>IF(C4=H7,"","Total a pagar sin pagos voluntarios")</f>
        <v>Total a pagar sin pagos voluntarios</v>
      </c>
      <c r="C26" s="22" t="str">
        <f>IFERROR(IF(B26="","",+C16+C17),"")</f>
        <v/>
      </c>
    </row>
    <row r="27" spans="2:9" x14ac:dyDescent="0.35"/>
    <row r="28" spans="2:9" x14ac:dyDescent="0.35"/>
    <row r="29" spans="2:9" x14ac:dyDescent="0.35"/>
  </sheetData>
  <mergeCells count="4">
    <mergeCell ref="B14:C14"/>
    <mergeCell ref="B15:C15"/>
    <mergeCell ref="B20:C20"/>
    <mergeCell ref="B1:C2"/>
  </mergeCells>
  <dataValidations count="3">
    <dataValidation type="list" allowBlank="1" showInputMessage="1" showErrorMessage="1" sqref="C4">
      <formula1>$H$4:$H$7</formula1>
    </dataValidation>
    <dataValidation type="list" allowBlank="1" showInputMessage="1" showErrorMessage="1" sqref="C8">
      <formula1>$H$17:$H$22</formula1>
    </dataValidation>
    <dataValidation type="list" allowBlank="1" showInputMessage="1" showErrorMessage="1" sqref="C9">
      <formula1>$I$18:$I$19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2020-10-21T15:51:55Z</dcterms:created>
  <dcterms:modified xsi:type="dcterms:W3CDTF">2020-10-21T19:23:04Z</dcterms:modified>
</cp:coreProperties>
</file>